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9200" windowHeight="11625" activeTab="2"/>
  </bookViews>
  <sheets>
    <sheet name="ΔΗΜΟΣ-ΠΡΟΫΠΟΛΟΓΙΣΜΟΣ ΕΣΟΔΩΝ" sheetId="1" r:id="rId1"/>
    <sheet name="ΔΗΜΟΣ- ΠΡΟΫΠΟΛΟΓΙΣΜΟΣ ΕΞΟΔΩΝ" sheetId="2" r:id="rId2"/>
    <sheet name="ΔΗΜΟΣ-ΣΤΟΙΧΕΙΑ ΙΣΟΛΟΓΙΣΜΟΥ" sheetId="3" r:id="rId3"/>
  </sheets>
  <definedNames>
    <definedName name="_xlnm.Print_Area" localSheetId="0">'ΔΗΜΟΣ-ΠΡΟΫΠΟΛΟΓΙΣΜΟΣ ΕΣΟΔΩΝ'!$A$1:$H$34</definedName>
    <definedName name="_xlnm.Print_Area" localSheetId="2">'ΔΗΜΟΣ-ΣΤΟΙΧΕΙΑ ΙΣΟΛΟΓΙΣΜΟΥ'!$A$1:$F$33</definedName>
  </definedNames>
  <calcPr fullCalcOnLoad="1"/>
</workbook>
</file>

<file path=xl/comments3.xml><?xml version="1.0" encoding="utf-8"?>
<comments xmlns="http://schemas.openxmlformats.org/spreadsheetml/2006/main">
  <authors>
    <author>0c135</author>
  </authors>
  <commentList>
    <comment ref="C27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0c135:
Ο,ΤΙ ΧΡΩΣΤΑΜΕ ΣΤΗ Δ.Ο.Υ. ΓΙΑ ΦΟΡΟΥΣ ΧΑΡΤΟΣΗΜΟ (ΑΠΌ ΑΠΛΗΡΩΤΑ ΜΗΤΡΩΟΥ)</t>
        </r>
      </text>
    </comment>
    <comment ref="C28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Δ.Ο.Υ (ΑΠΟΔΟΣΗ ΚΡΑΤΗΣΕΩΝ)+ΠΕΡΙΓΡΑΦΗ ΤΥΠΟΥ ΠΑΡΑΣΤΑΤΙΚΟΥ "ΚΕΝΟ" - Τ.Π.Δ.(6031,19) - ΤΑΧ. ΤΑΜΙΕΥΤΗΡΙΟ (1758,08)</t>
        </r>
      </text>
    </comment>
    <comment ref="C29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6031,19 (ΤΠΔ) + 1758,08 (ΤΤ)+53 (Γ.Λ.) ΑΠΌ ΜΗΤΡΩΟ ΔΕΚΕΜΒΡΙΟΥ</t>
        </r>
      </text>
    </comment>
    <comment ref="E29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0c135:
53 (Γ.Λ.) 9.919,95 + ΚΕΝΑ 
(Γ.Λ.) 155.757,21 ΑΠΌ ΜΗΤΡΩΟ ΣΕΠΤΕΜΒΡΙΟΥ +  ΔΙΑΦΟΡΑ ΑΠΛΗΡΩΤΩΝ - ΜΗΤΡΩΟ</t>
        </r>
      </text>
    </comment>
    <comment ref="E26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50 (Γ.Λ.) ΜΗΤΡΩΟΥ ΔΕΣΜΕΥΣΕΩΝ</t>
        </r>
      </text>
    </comment>
    <comment ref="D26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50 (Γ.Λ.) ΜΗΤΡΩΟΥ ΔΕΣΜΕΥΣΕΩΝ</t>
        </r>
      </text>
    </comment>
    <comment ref="D29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0c135:
53 (Γ.Λ.) 10.027,81 + ΚΕΝΑ 
(Γ.Λ.) 46.523,35 ΑΠΌ ΜΗΤΡΩΟ ΙΟΥΝΙΟΥ +  ΔΙΑΦΟΡΑ ΑΠΛΗΡΩΤΩΝ - ΜΗΤΡΩΟ</t>
        </r>
      </text>
    </comment>
    <comment ref="E27" authorId="0">
      <text>
        <r>
          <rPr>
            <b/>
            <sz val="8"/>
            <rFont val="Tahoma"/>
            <family val="0"/>
          </rPr>
          <t>0c135:</t>
        </r>
        <r>
          <rPr>
            <sz val="8"/>
            <rFont val="Tahoma"/>
            <family val="0"/>
          </rPr>
          <t xml:space="preserve">
54  (Γ.Λ.) ΜΗΤΡΩΟΥ ΔΕΣΜΕΥΣΕΩΝ</t>
        </r>
      </text>
    </comment>
  </commentList>
</comments>
</file>

<file path=xl/sharedStrings.xml><?xml version="1.0" encoding="utf-8"?>
<sst xmlns="http://schemas.openxmlformats.org/spreadsheetml/2006/main" count="146" uniqueCount="112">
  <si>
    <t>Λοιπά τακτικά έσοδα</t>
  </si>
  <si>
    <t>ΑΝΑΚΕΦΑΛΑΙΩΣΗ ΕΣΟΔΩΝ</t>
  </si>
  <si>
    <t>Αμοιβές και έξοδα προσωπικού</t>
  </si>
  <si>
    <t>Έξοδα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</si>
  <si>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</si>
  <si>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</si>
  <si>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</si>
  <si>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</si>
  <si>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</si>
  <si>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</si>
  <si>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</si>
  <si>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</si>
  <si>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</si>
  <si>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</si>
  <si>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Τίτλοι πάγιας επένδυσης (συμμετοχές σε επιχειρήσεις)</t>
  </si>
  <si>
    <t>Πληρωμές Π.Ο.Ε.</t>
  </si>
  <si>
    <t>Αποδόσεις</t>
  </si>
  <si>
    <t>Προβλέψεις μη είσπραξης</t>
  </si>
  <si>
    <t>Αποθεματικό</t>
  </si>
  <si>
    <t>Βεβαιωθέντα</t>
  </si>
  <si>
    <t>Εισπραχθέντα</t>
  </si>
  <si>
    <t xml:space="preserve">ΕΛΛΗΝΙΚΗ ΔΗΜΟΚΡΑΤΙΑ </t>
  </si>
  <si>
    <t>ΤΡΙΜΗΝΙΑΙΑ ΕΚΘΕΣΗ</t>
  </si>
  <si>
    <t>Κ.Α.</t>
  </si>
  <si>
    <t>Προϋπ/σμός</t>
  </si>
  <si>
    <t>%</t>
  </si>
  <si>
    <t>2/1</t>
  </si>
  <si>
    <t>3/1</t>
  </si>
  <si>
    <t>3/2</t>
  </si>
  <si>
    <t>Τακτικά έσοδα</t>
  </si>
  <si>
    <t>Πρόσοδοι από ακίνητη περιούσια</t>
  </si>
  <si>
    <t>Ίρόσοδοι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</si>
  <si>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</si>
  <si>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</si>
  <si>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</si>
  <si>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</si>
  <si>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</si>
  <si>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</si>
  <si>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</si>
  <si>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</si>
  <si>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</si>
  <si>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</si>
  <si>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</si>
  <si>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</si>
  <si>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</si>
  <si>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</si>
  <si>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</si>
  <si>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</si>
  <si>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</si>
  <si>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</si>
  <si>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</si>
  <si>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</si>
  <si>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</si>
  <si>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</si>
  <si>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</si>
  <si>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</si>
  <si>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</si>
  <si>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</si>
  <si>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5/1</t>
  </si>
  <si>
    <t>5/3</t>
  </si>
  <si>
    <t>Μελέτες, έρευνες, πειραματικές εργασίες κλπ</t>
  </si>
  <si>
    <t>Πληρωμές Π.Ο.Ε., αποδόσεις και προβλέψεις</t>
  </si>
  <si>
    <t>Σύνολα δαπανών</t>
  </si>
  <si>
    <t xml:space="preserve">ΤΡΙΜΗΝΙΑΙΑ ΕΚΘΕΣΗ </t>
  </si>
  <si>
    <t>τέλος Προηγούμενου έτους</t>
  </si>
  <si>
    <t>Προηγούμενο τρίμηνο</t>
  </si>
  <si>
    <t>Μεταβολή</t>
  </si>
  <si>
    <t>ΣΤΟΙΧΕΙΑ ΕΝΕΡΓΗΤΙΚΟΥ</t>
  </si>
  <si>
    <t>3\2</t>
  </si>
  <si>
    <t>Α.</t>
  </si>
  <si>
    <t>ΑΠΑΙΤΗΣΕΙΣ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</si>
  <si>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</si>
  <si>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</si>
  <si>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</si>
  <si>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</si>
  <si>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</si>
  <si>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</si>
  <si>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</si>
  <si>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1.</t>
  </si>
  <si>
    <t>Ταμείο</t>
  </si>
  <si>
    <t>Καταθέσεις όψεως και προθεσμίας</t>
  </si>
  <si>
    <t>Γ</t>
  </si>
  <si>
    <t>ΜΕΤΑΒΑΤΙΚΟΙ ΛΟΓΑΡΙΑΣΜΟΙ ΕΝΕΡΓΗΤΙΚΟΥ</t>
  </si>
  <si>
    <t>Έξοδα επόμενων χρήσεων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</si>
  <si>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</si>
  <si>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</si>
  <si>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</si>
  <si>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</si>
  <si>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</si>
  <si>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</si>
  <si>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</si>
  <si>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</si>
  <si>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</si>
  <si>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</si>
  <si>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</si>
  <si>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5.</t>
  </si>
  <si>
    <t>Λοιπές βραχυπρόθεσμες υποχρεώσεις</t>
  </si>
  <si>
    <t>ΜΕΤΑΒΑΤΙΚΟΙ ΛΟΓΑΡΙΑΣΜΟΙ ΠΑΘΗΤΙΚΟΥ</t>
  </si>
  <si>
    <t>Έσοδα επόμενων χρήσεων</t>
  </si>
  <si>
    <t>Έξοδα χρήσεως δουλευμένα (πληρωτέα)</t>
  </si>
  <si>
    <t>Λοιποί μεταβατικοί λογαριασμοί παθητικού</t>
  </si>
  <si>
    <t>ΝΟΜΟΣ ΚΟΖΑΝΗΣ</t>
  </si>
  <si>
    <t>ΔΗΜΟΣ ΕΟΡΔΑΙΑΣ</t>
  </si>
  <si>
    <t>Αμοιβές αιρετών και τρίτων</t>
  </si>
  <si>
    <t>Επιχορηγούμενες πληρωμές υποχρεώσεων Π.Ο.Ε.</t>
  </si>
  <si>
    <t>ΙΔΙΑ ΕΣΟΔΑ</t>
  </si>
  <si>
    <t>ΑΠΟΤΕΛΕΣΜΑΤΑ ΕΚΤΕΛΕΣΗΣ ΠΡΟΫΠΟΛΟΓΙΣΜΟΥ ΕΣΟΔΩΝ Γ' ΤΡΙΜΗΝΟΥ 2015</t>
  </si>
  <si>
    <t>ΠΕΡΙΟΔΟΣ 01/01/2015 - 30/09/2015</t>
  </si>
  <si>
    <t>ΑΠΟΤΕΛΕΣΜΑΤΑ ΕΚΤΕΛΕΣΗΣ ΠΡΟΫΠΟΛΟΓΙΣΜΟΥ ΔΑΠΑΝΩΝ Γ' ΤΡΙΜΗΝΟΥ 2015</t>
  </si>
  <si>
    <t>ΣΤΟΙΧΕΙΑ ΙΣΟΛΟΓΙΣΜΟΥ   Γ'  ΤΡΙΜΗΝΟΥ 2015</t>
  </si>
  <si>
    <t>Γ' Τρίμηνο 2015</t>
  </si>
  <si>
    <t>Αρ. πρωτ.: 43983/09-10-2015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</si>
</sst>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0" fontId="1" fillId="0" borderId="0" xfId="0" applyNumberFormat="1" applyFont="1" applyAlignment="1" applyProtection="1">
      <alignment horizontal="center" wrapText="1"/>
      <protection locked="0"/>
    </xf>
    <xf numFmtId="10" fontId="0" fillId="0" borderId="0" xfId="0" applyNumberFormat="1" applyFont="1" applyAlignment="1" applyProtection="1">
      <alignment wrapText="1"/>
      <protection locked="0"/>
    </xf>
    <xf numFmtId="10" fontId="3" fillId="0" borderId="0" xfId="0" applyNumberFormat="1" applyFont="1" applyAlignment="1" applyProtection="1">
      <alignment horizontal="center"/>
      <protection locked="0"/>
    </xf>
    <xf numFmtId="10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/>
    </xf>
    <xf numFmtId="10" fontId="2" fillId="0" borderId="1" xfId="0" applyNumberFormat="1" applyFont="1" applyBorder="1" applyAlignment="1" applyProtection="1">
      <alignment wrapText="1"/>
      <protection/>
    </xf>
    <xf numFmtId="4" fontId="8" fillId="0" borderId="1" xfId="0" applyNumberFormat="1" applyFont="1" applyBorder="1" applyAlignment="1" applyProtection="1">
      <alignment wrapText="1"/>
      <protection locked="0"/>
    </xf>
    <xf numFmtId="4" fontId="8" fillId="0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Fill="1" applyBorder="1" applyAlignment="1" applyProtection="1">
      <alignment wrapText="1"/>
      <protection/>
    </xf>
    <xf numFmtId="4" fontId="2" fillId="2" borderId="1" xfId="0" applyNumberFormat="1" applyFont="1" applyFill="1" applyBorder="1" applyAlignment="1" applyProtection="1">
      <alignment wrapText="1"/>
      <protection/>
    </xf>
    <xf numFmtId="10" fontId="2" fillId="2" borderId="1" xfId="0" applyNumberFormat="1" applyFont="1" applyFill="1" applyBorder="1" applyAlignment="1" applyProtection="1">
      <alignment wrapText="1"/>
      <protection/>
    </xf>
    <xf numFmtId="0" fontId="8" fillId="2" borderId="1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/>
      <protection/>
    </xf>
    <xf numFmtId="4" fontId="8" fillId="0" borderId="1" xfId="0" applyNumberFormat="1" applyFont="1" applyBorder="1" applyAlignment="1" applyProtection="1">
      <alignment/>
      <protection locked="0"/>
    </xf>
    <xf numFmtId="4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10" fontId="2" fillId="0" borderId="1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0" fontId="2" fillId="2" borderId="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10" fontId="4" fillId="3" borderId="1" xfId="0" applyNumberFormat="1" applyFont="1" applyFill="1" applyBorder="1" applyAlignment="1" applyProtection="1">
      <alignment horizontal="center" vertical="top" wrapText="1"/>
      <protection locked="0"/>
    </xf>
    <xf numFmtId="4" fontId="4" fillId="3" borderId="1" xfId="0" applyNumberFormat="1" applyFont="1" applyFill="1" applyBorder="1" applyAlignment="1" applyProtection="1">
      <alignment vertical="top" wrapText="1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Alignment="1" applyProtection="1">
      <alignment wrapText="1"/>
      <protection/>
    </xf>
    <xf numFmtId="4" fontId="7" fillId="3" borderId="1" xfId="0" applyNumberFormat="1" applyFont="1" applyFill="1" applyBorder="1" applyAlignment="1" applyProtection="1">
      <alignment vertical="top" wrapText="1"/>
      <protection locked="0"/>
    </xf>
    <xf numFmtId="4" fontId="7" fillId="3" borderId="1" xfId="0" applyNumberFormat="1" applyFont="1" applyFill="1" applyBorder="1" applyAlignment="1" applyProtection="1">
      <alignment wrapText="1"/>
      <protection locked="0"/>
    </xf>
    <xf numFmtId="4" fontId="0" fillId="0" borderId="1" xfId="15" applyNumberFormat="1" applyFill="1" applyBorder="1" applyAlignment="1">
      <alignment/>
      <protection/>
    </xf>
    <xf numFmtId="4" fontId="7" fillId="3" borderId="1" xfId="0" applyNumberFormat="1" applyFont="1" applyFill="1" applyBorder="1" applyAlignment="1" applyProtection="1">
      <alignment vertical="top" wrapText="1"/>
      <protection locked="0"/>
    </xf>
    <xf numFmtId="4" fontId="4" fillId="3" borderId="1" xfId="0" applyNumberFormat="1" applyFont="1" applyFill="1" applyBorder="1" applyAlignment="1" applyProtection="1">
      <alignment vertical="top" wrapText="1"/>
      <protection locked="0"/>
    </xf>
    <xf numFmtId="3" fontId="4" fillId="3" borderId="1" xfId="0" applyNumberFormat="1" applyFont="1" applyFill="1" applyBorder="1" applyAlignment="1" applyProtection="1">
      <alignment horizontal="center" wrapText="1"/>
      <protection locked="0"/>
    </xf>
  </cellXfs>
  <cellStyles count="9">
    <cellStyle name="Normal" xfId="0"/>
    <cellStyle name="Βασικό_ΔΗΜΟΣ-ΣΤΟΙΧΕΙΑ ΙΣΟΛΟΓΙΣΜΟΥ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5.57421875" style="42" customWidth="1"/>
    <col min="2" max="2" width="32.140625" style="42" customWidth="1"/>
    <col min="3" max="3" width="13.28125" style="42" customWidth="1"/>
    <col min="4" max="4" width="12.8515625" style="42" customWidth="1"/>
    <col min="5" max="5" width="8.8515625" style="42" customWidth="1"/>
    <col min="6" max="6" width="14.57421875" style="42" customWidth="1"/>
    <col min="7" max="7" width="9.140625" style="42" customWidth="1"/>
    <col min="8" max="8" width="8.57421875" style="42" customWidth="1"/>
    <col min="9" max="16384" width="9.140625" style="42" customWidth="1"/>
  </cols>
  <sheetData>
    <row r="1" spans="1:8" ht="18.75" customHeight="1">
      <c r="A1" s="59" t="s">
        <v>21</v>
      </c>
      <c r="B1" s="59"/>
      <c r="C1" s="40"/>
      <c r="D1" s="40"/>
      <c r="E1" s="40"/>
      <c r="F1" s="62" t="s">
        <v>111</v>
      </c>
      <c r="G1" s="62"/>
      <c r="H1" s="62"/>
    </row>
    <row r="2" spans="1:8" ht="11.25">
      <c r="A2" s="59" t="s">
        <v>101</v>
      </c>
      <c r="B2" s="59"/>
      <c r="C2" s="40"/>
      <c r="D2" s="40"/>
      <c r="E2" s="40"/>
      <c r="F2" s="40"/>
      <c r="G2" s="40"/>
      <c r="H2" s="40"/>
    </row>
    <row r="3" spans="1:3" ht="11.25">
      <c r="A3" s="60" t="s">
        <v>102</v>
      </c>
      <c r="B3" s="61"/>
      <c r="C3" s="61"/>
    </row>
    <row r="4" spans="1:8" ht="11.25">
      <c r="A4" s="62" t="s">
        <v>22</v>
      </c>
      <c r="B4" s="62"/>
      <c r="C4" s="62"/>
      <c r="D4" s="62"/>
      <c r="E4" s="62"/>
      <c r="F4" s="62"/>
      <c r="G4" s="62"/>
      <c r="H4" s="62"/>
    </row>
    <row r="5" spans="1:8" ht="11.25" customHeight="1">
      <c r="A5" s="62" t="s">
        <v>106</v>
      </c>
      <c r="B5" s="62"/>
      <c r="C5" s="62"/>
      <c r="D5" s="62"/>
      <c r="E5" s="62"/>
      <c r="F5" s="62"/>
      <c r="G5" s="62"/>
      <c r="H5" s="62"/>
    </row>
    <row r="6" spans="5:8" ht="11.25" customHeight="1">
      <c r="E6" s="63" t="s">
        <v>107</v>
      </c>
      <c r="F6" s="63"/>
      <c r="G6" s="63"/>
      <c r="H6" s="63"/>
    </row>
    <row r="7" spans="1:8" ht="11.25">
      <c r="A7" s="64" t="s">
        <v>23</v>
      </c>
      <c r="B7" s="64" t="s">
        <v>1</v>
      </c>
      <c r="C7" s="38" t="s">
        <v>24</v>
      </c>
      <c r="D7" s="38" t="s">
        <v>19</v>
      </c>
      <c r="E7" s="38" t="s">
        <v>25</v>
      </c>
      <c r="F7" s="38" t="s">
        <v>20</v>
      </c>
      <c r="G7" s="66" t="s">
        <v>25</v>
      </c>
      <c r="H7" s="67"/>
    </row>
    <row r="8" spans="1:8" s="44" customFormat="1" ht="11.25">
      <c r="A8" s="65"/>
      <c r="B8" s="65"/>
      <c r="C8" s="34">
        <v>1</v>
      </c>
      <c r="D8" s="34">
        <v>2</v>
      </c>
      <c r="E8" s="47" t="s">
        <v>26</v>
      </c>
      <c r="F8" s="34">
        <v>3</v>
      </c>
      <c r="G8" s="47" t="s">
        <v>27</v>
      </c>
      <c r="H8" s="47" t="s">
        <v>28</v>
      </c>
    </row>
    <row r="9" spans="1:8" s="43" customFormat="1" ht="11.25">
      <c r="A9" s="48">
        <v>0</v>
      </c>
      <c r="B9" s="48" t="s">
        <v>29</v>
      </c>
      <c r="C9" s="35">
        <f>SUM(C10,C11,C12,C13,C14,C15,C16)</f>
        <v>11899622.13</v>
      </c>
      <c r="D9" s="35">
        <f>SUM(D10,D11,D12,D13,D14,D15,D16)</f>
        <v>8080928.0200000005</v>
      </c>
      <c r="E9" s="49">
        <f aca="true" t="shared" si="0" ref="E9:E33">IF(C9=0,0,D9/C9)</f>
        <v>0.6790911452244577</v>
      </c>
      <c r="F9" s="35">
        <f>SUM(F10,F11,F12,F13,F14,F15,F16)</f>
        <v>7422068.800000001</v>
      </c>
      <c r="G9" s="49">
        <f aca="true" t="shared" si="1" ref="G9:G33">IF(C9=0,0,F9/C9)</f>
        <v>0.623723066070166</v>
      </c>
      <c r="H9" s="49">
        <f aca="true" t="shared" si="2" ref="H9:H33">IF(D9=0,0,F9/D9)</f>
        <v>0.9184673816708493</v>
      </c>
    </row>
    <row r="10" spans="1:8" ht="11.25">
      <c r="A10" s="50">
        <v>1</v>
      </c>
      <c r="B10" s="50" t="s">
        <v>30</v>
      </c>
      <c r="C10" s="36">
        <v>55381.25</v>
      </c>
      <c r="D10" s="36">
        <v>247497.91</v>
      </c>
      <c r="E10" s="49">
        <f t="shared" si="0"/>
        <v>4.4689838167249745</v>
      </c>
      <c r="F10" s="36">
        <v>150372.6</v>
      </c>
      <c r="G10" s="49">
        <f t="shared" si="1"/>
        <v>2.71522582101343</v>
      </c>
      <c r="H10" s="49">
        <f t="shared" si="2"/>
        <v>0.6075711912072308</v>
      </c>
    </row>
    <row r="11" spans="1:8" ht="11.25">
      <c r="A11" s="50">
        <v>2</v>
      </c>
      <c r="B11" s="50" t="s">
        <v>31</v>
      </c>
      <c r="C11" s="36">
        <v>24998.48</v>
      </c>
      <c r="D11" s="36">
        <v>103053.1</v>
      </c>
      <c r="E11" s="49">
        <f t="shared" si="0"/>
        <v>4.122374640378135</v>
      </c>
      <c r="F11" s="36">
        <v>103053.1</v>
      </c>
      <c r="G11" s="49">
        <f t="shared" si="1"/>
        <v>4.122374640378135</v>
      </c>
      <c r="H11" s="49">
        <f t="shared" si="2"/>
        <v>1</v>
      </c>
    </row>
    <row r="12" spans="1:8" ht="11.25">
      <c r="A12" s="50">
        <v>3</v>
      </c>
      <c r="B12" s="50" t="s">
        <v>32</v>
      </c>
      <c r="C12" s="36">
        <v>3839403</v>
      </c>
      <c r="D12" s="36">
        <v>2424535.66</v>
      </c>
      <c r="E12" s="49">
        <f t="shared" si="0"/>
        <v>0.6314876713905783</v>
      </c>
      <c r="F12" s="36">
        <v>1876939.46</v>
      </c>
      <c r="G12" s="49">
        <f t="shared" si="1"/>
        <v>0.488862320522227</v>
      </c>
      <c r="H12" s="49">
        <f t="shared" si="2"/>
        <v>0.7741438869989645</v>
      </c>
    </row>
    <row r="13" spans="1:8" ht="11.25">
      <c r="A13" s="50">
        <v>4</v>
      </c>
      <c r="B13" s="50" t="s">
        <v>33</v>
      </c>
      <c r="C13" s="36">
        <v>140419.02</v>
      </c>
      <c r="D13" s="36">
        <v>214433.47</v>
      </c>
      <c r="E13" s="49">
        <f t="shared" si="0"/>
        <v>1.5270970414121963</v>
      </c>
      <c r="F13" s="36">
        <v>205376.16</v>
      </c>
      <c r="G13" s="49">
        <f t="shared" si="1"/>
        <v>1.4625950245201826</v>
      </c>
      <c r="H13" s="49">
        <f t="shared" si="2"/>
        <v>0.9577616777828574</v>
      </c>
    </row>
    <row r="14" spans="1:8" ht="11.25">
      <c r="A14" s="50">
        <v>5</v>
      </c>
      <c r="B14" s="50" t="s">
        <v>34</v>
      </c>
      <c r="C14" s="36">
        <v>72499.24</v>
      </c>
      <c r="D14" s="36">
        <v>164130.14</v>
      </c>
      <c r="E14" s="49">
        <f t="shared" si="0"/>
        <v>2.263887731788637</v>
      </c>
      <c r="F14" s="36">
        <v>159049.74</v>
      </c>
      <c r="G14" s="49">
        <f t="shared" si="1"/>
        <v>2.193812514448427</v>
      </c>
      <c r="H14" s="49">
        <f t="shared" si="2"/>
        <v>0.9690465139431428</v>
      </c>
    </row>
    <row r="15" spans="1:8" ht="11.25">
      <c r="A15" s="50">
        <v>6</v>
      </c>
      <c r="B15" s="50" t="s">
        <v>35</v>
      </c>
      <c r="C15" s="36">
        <v>7759037</v>
      </c>
      <c r="D15" s="36">
        <v>4911161.32</v>
      </c>
      <c r="E15" s="49">
        <f t="shared" si="0"/>
        <v>0.6329601624531498</v>
      </c>
      <c r="F15" s="36">
        <v>4911161.32</v>
      </c>
      <c r="G15" s="49">
        <f t="shared" si="1"/>
        <v>0.6329601624531498</v>
      </c>
      <c r="H15" s="49">
        <f t="shared" si="2"/>
        <v>1</v>
      </c>
    </row>
    <row r="16" spans="1:8" ht="11.25">
      <c r="A16" s="50">
        <v>7</v>
      </c>
      <c r="B16" s="50" t="s">
        <v>0</v>
      </c>
      <c r="C16" s="36">
        <v>7884.14</v>
      </c>
      <c r="D16" s="36">
        <v>16116.42</v>
      </c>
      <c r="E16" s="49">
        <f t="shared" si="0"/>
        <v>2.044157003807644</v>
      </c>
      <c r="F16" s="36">
        <v>16116.42</v>
      </c>
      <c r="G16" s="49">
        <f t="shared" si="1"/>
        <v>2.044157003807644</v>
      </c>
      <c r="H16" s="49">
        <f t="shared" si="2"/>
        <v>1</v>
      </c>
    </row>
    <row r="17" spans="1:8" s="43" customFormat="1" ht="11.25">
      <c r="A17" s="48">
        <v>1</v>
      </c>
      <c r="B17" s="48" t="s">
        <v>36</v>
      </c>
      <c r="C17" s="35">
        <f>SUM(C18,C19,C20,C21,C22,C23)</f>
        <v>33290882.560000002</v>
      </c>
      <c r="D17" s="35">
        <f>SUM(D18,D19,D20,D21,D22,D23)</f>
        <v>4354928.42</v>
      </c>
      <c r="E17" s="49">
        <f t="shared" si="0"/>
        <v>0.13081444783421206</v>
      </c>
      <c r="F17" s="35">
        <f>SUM(F18,F19,F20,F21,F22,F23)</f>
        <v>4353261.75</v>
      </c>
      <c r="G17" s="49">
        <f t="shared" si="1"/>
        <v>0.13076438397672807</v>
      </c>
      <c r="H17" s="49">
        <f t="shared" si="2"/>
        <v>0.9996172910690458</v>
      </c>
    </row>
    <row r="18" spans="1:8" ht="11.25">
      <c r="A18" s="50">
        <v>11</v>
      </c>
      <c r="B18" s="50" t="s">
        <v>37</v>
      </c>
      <c r="C18" s="36">
        <v>0</v>
      </c>
      <c r="D18" s="36">
        <v>0</v>
      </c>
      <c r="E18" s="49">
        <f t="shared" si="0"/>
        <v>0</v>
      </c>
      <c r="F18" s="36">
        <v>0</v>
      </c>
      <c r="G18" s="49">
        <f t="shared" si="1"/>
        <v>0</v>
      </c>
      <c r="H18" s="49">
        <f t="shared" si="2"/>
        <v>0</v>
      </c>
    </row>
    <row r="19" spans="1:8" ht="11.25">
      <c r="A19" s="50">
        <v>12</v>
      </c>
      <c r="B19" s="50" t="s">
        <v>38</v>
      </c>
      <c r="C19" s="36">
        <v>179055</v>
      </c>
      <c r="D19" s="36">
        <v>70840</v>
      </c>
      <c r="E19" s="49">
        <f t="shared" si="0"/>
        <v>0.3956326268464997</v>
      </c>
      <c r="F19" s="36">
        <v>70840</v>
      </c>
      <c r="G19" s="49">
        <f t="shared" si="1"/>
        <v>0.3956326268464997</v>
      </c>
      <c r="H19" s="49">
        <f t="shared" si="2"/>
        <v>1</v>
      </c>
    </row>
    <row r="20" spans="1:8" ht="11.25">
      <c r="A20" s="50">
        <v>13</v>
      </c>
      <c r="B20" s="50" t="s">
        <v>39</v>
      </c>
      <c r="C20" s="36">
        <v>33063098.6</v>
      </c>
      <c r="D20" s="36">
        <v>4225675.51</v>
      </c>
      <c r="E20" s="49">
        <f t="shared" si="0"/>
        <v>0.12780639712939668</v>
      </c>
      <c r="F20" s="36">
        <v>4225675.51</v>
      </c>
      <c r="G20" s="49">
        <f t="shared" si="1"/>
        <v>0.12780639712939668</v>
      </c>
      <c r="H20" s="49">
        <f t="shared" si="2"/>
        <v>1</v>
      </c>
    </row>
    <row r="21" spans="1:8" ht="11.25">
      <c r="A21" s="50">
        <v>14</v>
      </c>
      <c r="B21" s="50" t="s">
        <v>40</v>
      </c>
      <c r="C21" s="36">
        <v>19000</v>
      </c>
      <c r="D21" s="36">
        <v>0</v>
      </c>
      <c r="E21" s="49">
        <f t="shared" si="0"/>
        <v>0</v>
      </c>
      <c r="F21" s="36">
        <v>0</v>
      </c>
      <c r="G21" s="49">
        <f t="shared" si="1"/>
        <v>0</v>
      </c>
      <c r="H21" s="49">
        <f t="shared" si="2"/>
        <v>0</v>
      </c>
    </row>
    <row r="22" spans="1:8" ht="11.25">
      <c r="A22" s="50">
        <v>15</v>
      </c>
      <c r="B22" s="50" t="s">
        <v>41</v>
      </c>
      <c r="C22" s="36">
        <v>27806</v>
      </c>
      <c r="D22" s="36">
        <v>56688.91</v>
      </c>
      <c r="E22" s="49">
        <f t="shared" si="0"/>
        <v>2.038729410918507</v>
      </c>
      <c r="F22" s="36">
        <v>55022.24</v>
      </c>
      <c r="G22" s="49">
        <f t="shared" si="1"/>
        <v>1.9787901891678055</v>
      </c>
      <c r="H22" s="49">
        <f t="shared" si="2"/>
        <v>0.9705997169464009</v>
      </c>
    </row>
    <row r="23" spans="1:8" ht="11.25">
      <c r="A23" s="50">
        <v>16</v>
      </c>
      <c r="B23" s="50" t="s">
        <v>42</v>
      </c>
      <c r="C23" s="36">
        <v>1922.96</v>
      </c>
      <c r="D23" s="36">
        <v>1724</v>
      </c>
      <c r="E23" s="49">
        <f t="shared" si="0"/>
        <v>0.8965345092981654</v>
      </c>
      <c r="F23" s="36">
        <v>1724</v>
      </c>
      <c r="G23" s="49">
        <f t="shared" si="1"/>
        <v>0.8965345092981654</v>
      </c>
      <c r="H23" s="49">
        <f t="shared" si="2"/>
        <v>1</v>
      </c>
    </row>
    <row r="24" spans="1:8" s="43" customFormat="1" ht="11.25">
      <c r="A24" s="48">
        <v>2</v>
      </c>
      <c r="B24" s="48" t="s">
        <v>43</v>
      </c>
      <c r="C24" s="35">
        <f>SUM(C25,C26)</f>
        <v>33905.91</v>
      </c>
      <c r="D24" s="35">
        <f>SUM(D25,D26)</f>
        <v>261047.94</v>
      </c>
      <c r="E24" s="49">
        <f t="shared" si="0"/>
        <v>7.699186955902378</v>
      </c>
      <c r="F24" s="35">
        <f>SUM(F25,F26)</f>
        <v>50028.619999999995</v>
      </c>
      <c r="G24" s="49">
        <f t="shared" si="1"/>
        <v>1.4755132659763444</v>
      </c>
      <c r="H24" s="49">
        <f t="shared" si="2"/>
        <v>0.19164533533572414</v>
      </c>
    </row>
    <row r="25" spans="1:8" ht="11.25">
      <c r="A25" s="50">
        <v>21</v>
      </c>
      <c r="B25" s="50" t="s">
        <v>29</v>
      </c>
      <c r="C25" s="36">
        <v>33905.91</v>
      </c>
      <c r="D25" s="36">
        <v>228577.94</v>
      </c>
      <c r="E25" s="49">
        <f t="shared" si="0"/>
        <v>6.74153679992662</v>
      </c>
      <c r="F25" s="36">
        <v>45027.24</v>
      </c>
      <c r="G25" s="49">
        <f t="shared" si="1"/>
        <v>1.3280056485727707</v>
      </c>
      <c r="H25" s="49">
        <f t="shared" si="2"/>
        <v>0.1969885632883033</v>
      </c>
    </row>
    <row r="26" spans="1:8" ht="11.25">
      <c r="A26" s="50">
        <v>22</v>
      </c>
      <c r="B26" s="50" t="s">
        <v>44</v>
      </c>
      <c r="C26" s="36">
        <v>0</v>
      </c>
      <c r="D26" s="36">
        <v>32470</v>
      </c>
      <c r="E26" s="49">
        <f t="shared" si="0"/>
        <v>0</v>
      </c>
      <c r="F26" s="36">
        <v>5001.38</v>
      </c>
      <c r="G26" s="49">
        <f t="shared" si="1"/>
        <v>0</v>
      </c>
      <c r="H26" s="49">
        <f t="shared" si="2"/>
        <v>0.15403079765937788</v>
      </c>
    </row>
    <row r="27" spans="1:8" s="43" customFormat="1" ht="11.25">
      <c r="A27" s="48">
        <v>3</v>
      </c>
      <c r="B27" s="48" t="s">
        <v>45</v>
      </c>
      <c r="C27" s="35">
        <f>SUM(C28,C29)</f>
        <v>9157679.26</v>
      </c>
      <c r="D27" s="35">
        <f>SUM(D28,D29)</f>
        <v>9121034.65</v>
      </c>
      <c r="E27" s="49">
        <f t="shared" si="0"/>
        <v>0.9959984829169481</v>
      </c>
      <c r="F27" s="35">
        <f>SUM(F28,F29)</f>
        <v>124818.32</v>
      </c>
      <c r="G27" s="49">
        <f t="shared" si="1"/>
        <v>0.013629907365853738</v>
      </c>
      <c r="H27" s="49">
        <f t="shared" si="2"/>
        <v>0.013684666793805022</v>
      </c>
    </row>
    <row r="28" spans="1:8" ht="11.25">
      <c r="A28" s="50">
        <v>31</v>
      </c>
      <c r="B28" s="50" t="s">
        <v>46</v>
      </c>
      <c r="C28" s="36">
        <v>0</v>
      </c>
      <c r="D28" s="36">
        <v>0</v>
      </c>
      <c r="E28" s="49">
        <f t="shared" si="0"/>
        <v>0</v>
      </c>
      <c r="F28" s="36">
        <v>0</v>
      </c>
      <c r="G28" s="49">
        <f t="shared" si="1"/>
        <v>0</v>
      </c>
      <c r="H28" s="49">
        <f t="shared" si="2"/>
        <v>0</v>
      </c>
    </row>
    <row r="29" spans="1:8" ht="11.25">
      <c r="A29" s="50">
        <v>32</v>
      </c>
      <c r="B29" s="50" t="s">
        <v>47</v>
      </c>
      <c r="C29" s="36">
        <v>9157679.26</v>
      </c>
      <c r="D29" s="36">
        <v>9121034.65</v>
      </c>
      <c r="E29" s="49">
        <f t="shared" si="0"/>
        <v>0.9959984829169481</v>
      </c>
      <c r="F29" s="36">
        <v>124818.32</v>
      </c>
      <c r="G29" s="49">
        <f t="shared" si="1"/>
        <v>0.013629907365853738</v>
      </c>
      <c r="H29" s="49">
        <f t="shared" si="2"/>
        <v>0.013684666793805022</v>
      </c>
    </row>
    <row r="30" spans="1:8" s="43" customFormat="1" ht="11.25">
      <c r="A30" s="48">
        <v>4</v>
      </c>
      <c r="B30" s="48" t="s">
        <v>48</v>
      </c>
      <c r="C30" s="35">
        <f>SUM(C31,C32)</f>
        <v>4739150.78</v>
      </c>
      <c r="D30" s="35">
        <f>SUM(D31,D32)</f>
        <v>2061087.3399999999</v>
      </c>
      <c r="E30" s="49">
        <f t="shared" si="0"/>
        <v>0.4349064707327163</v>
      </c>
      <c r="F30" s="35">
        <f>SUM(F31,F32)</f>
        <v>2061087.3399999999</v>
      </c>
      <c r="G30" s="49">
        <f t="shared" si="1"/>
        <v>0.4349064707327163</v>
      </c>
      <c r="H30" s="49">
        <f t="shared" si="2"/>
        <v>1</v>
      </c>
    </row>
    <row r="31" spans="1:8" ht="11.25">
      <c r="A31" s="50">
        <v>41</v>
      </c>
      <c r="B31" s="50" t="s">
        <v>49</v>
      </c>
      <c r="C31" s="36">
        <v>4287261.78</v>
      </c>
      <c r="D31" s="36">
        <v>1859061.23</v>
      </c>
      <c r="E31" s="49">
        <f t="shared" si="0"/>
        <v>0.4336243797083928</v>
      </c>
      <c r="F31" s="36">
        <v>1859061.23</v>
      </c>
      <c r="G31" s="49">
        <f t="shared" si="1"/>
        <v>0.4336243797083928</v>
      </c>
      <c r="H31" s="49">
        <f t="shared" si="2"/>
        <v>1</v>
      </c>
    </row>
    <row r="32" spans="1:8" ht="11.25">
      <c r="A32" s="50">
        <v>42</v>
      </c>
      <c r="B32" s="50" t="s">
        <v>50</v>
      </c>
      <c r="C32" s="36">
        <v>451889</v>
      </c>
      <c r="D32" s="36">
        <v>202026.11</v>
      </c>
      <c r="E32" s="49">
        <f t="shared" si="0"/>
        <v>0.4470702097196435</v>
      </c>
      <c r="F32" s="36">
        <v>202026.11</v>
      </c>
      <c r="G32" s="49">
        <f t="shared" si="1"/>
        <v>0.4470702097196435</v>
      </c>
      <c r="H32" s="49">
        <f t="shared" si="2"/>
        <v>1</v>
      </c>
    </row>
    <row r="33" spans="1:8" s="43" customFormat="1" ht="12.75" customHeight="1">
      <c r="A33" s="48">
        <v>5</v>
      </c>
      <c r="B33" s="48" t="s">
        <v>51</v>
      </c>
      <c r="C33" s="51">
        <v>9856749.15</v>
      </c>
      <c r="D33" s="35">
        <v>9806089.15</v>
      </c>
      <c r="E33" s="49">
        <f t="shared" si="0"/>
        <v>0.9948603744267956</v>
      </c>
      <c r="F33" s="35">
        <v>9806089.15</v>
      </c>
      <c r="G33" s="49">
        <f t="shared" si="1"/>
        <v>0.9948603744267956</v>
      </c>
      <c r="H33" s="49">
        <f t="shared" si="2"/>
        <v>1</v>
      </c>
    </row>
    <row r="34" spans="1:8" ht="11.25">
      <c r="A34" s="52"/>
      <c r="B34" s="53" t="s">
        <v>52</v>
      </c>
      <c r="C34" s="37">
        <f>SUM(C9,C17,C24,C27,C30,C33)</f>
        <v>68977989.79</v>
      </c>
      <c r="D34" s="37">
        <f>SUM(D9,D17,D24,D27,D30,D33)</f>
        <v>33685115.52</v>
      </c>
      <c r="E34" s="54">
        <f>IF(C34=0,0,D34/C34)</f>
        <v>0.48834585673709296</v>
      </c>
      <c r="F34" s="37">
        <f>SUM(F9,F17,F24,F27,F30,F33)</f>
        <v>23817353.98</v>
      </c>
      <c r="G34" s="54">
        <f>IF(C34=0,0,F34/C34)</f>
        <v>0.3452891864855837</v>
      </c>
      <c r="H34" s="54">
        <f>IF(D34=0,0,F34/D34)</f>
        <v>0.7070586997351641</v>
      </c>
    </row>
    <row r="35" spans="4:6" ht="11.25">
      <c r="D35" s="45"/>
      <c r="F35" s="45"/>
    </row>
    <row r="37" spans="2:6" ht="11.25">
      <c r="B37" s="42" t="s">
        <v>105</v>
      </c>
      <c r="F37" s="45">
        <f>F10+F11+F12+F13+F14+F16+F18+F21+F22+F23+F25+F26</f>
        <v>2617682.340000001</v>
      </c>
    </row>
    <row r="65536" ht="11.25">
      <c r="IV65536" s="46"/>
    </row>
  </sheetData>
  <mergeCells count="10">
    <mergeCell ref="A5:H5"/>
    <mergeCell ref="E6:H6"/>
    <mergeCell ref="A7:A8"/>
    <mergeCell ref="B7:B8"/>
    <mergeCell ref="G7:H7"/>
    <mergeCell ref="A1:B1"/>
    <mergeCell ref="A2:B2"/>
    <mergeCell ref="A3:C3"/>
    <mergeCell ref="A4:H4"/>
    <mergeCell ref="F1:H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1">
      <selection activeCell="F20" sqref="F20"/>
    </sheetView>
  </sheetViews>
  <sheetFormatPr defaultColWidth="9.140625" defaultRowHeight="12.75"/>
  <cols>
    <col min="1" max="1" width="4.8515625" style="8" customWidth="1"/>
    <col min="2" max="2" width="19.421875" style="8" customWidth="1"/>
    <col min="3" max="3" width="11.28125" style="8" customWidth="1"/>
    <col min="4" max="4" width="11.421875" style="8" customWidth="1"/>
    <col min="5" max="5" width="7.28125" style="8" customWidth="1"/>
    <col min="6" max="6" width="12.57421875" style="8" customWidth="1"/>
    <col min="7" max="7" width="6.8515625" style="18" customWidth="1"/>
    <col min="8" max="8" width="11.28125" style="8" customWidth="1"/>
    <col min="9" max="9" width="11.421875" style="8" customWidth="1"/>
    <col min="10" max="10" width="6.8515625" style="8" customWidth="1"/>
    <col min="11" max="11" width="7.140625" style="8" customWidth="1"/>
    <col min="12" max="12" width="11.7109375" style="8" bestFit="1" customWidth="1"/>
    <col min="13" max="13" width="12.421875" style="8" customWidth="1"/>
    <col min="14" max="16384" width="9.140625" style="8" customWidth="1"/>
  </cols>
  <sheetData>
    <row r="1" spans="1:11" ht="16.5" customHeight="1">
      <c r="A1" s="68" t="s">
        <v>21</v>
      </c>
      <c r="B1" s="68"/>
      <c r="C1" s="6"/>
      <c r="D1" s="6"/>
      <c r="E1" s="6"/>
      <c r="F1" s="6"/>
      <c r="G1" s="17"/>
      <c r="H1" s="6"/>
      <c r="I1" s="6"/>
      <c r="J1" s="6"/>
      <c r="K1" s="6"/>
    </row>
    <row r="2" spans="1:11" ht="12.75">
      <c r="A2" s="68" t="s">
        <v>101</v>
      </c>
      <c r="B2" s="68"/>
      <c r="C2" s="6"/>
      <c r="D2" s="6"/>
      <c r="E2" s="6"/>
      <c r="F2" s="6"/>
      <c r="G2" s="17"/>
      <c r="H2" s="6"/>
      <c r="I2" s="6"/>
      <c r="J2" s="6"/>
      <c r="K2" s="6"/>
    </row>
    <row r="3" spans="1:3" ht="12.75">
      <c r="A3" s="69" t="s">
        <v>102</v>
      </c>
      <c r="B3" s="70"/>
      <c r="C3" s="70"/>
    </row>
    <row r="4" spans="1:11" ht="12.75">
      <c r="A4" s="71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>
      <c r="A5" s="62" t="s">
        <v>108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2.75">
      <c r="A6" s="73" t="s">
        <v>107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2.75" customHeight="1">
      <c r="A7" s="72" t="s">
        <v>23</v>
      </c>
      <c r="B7" s="72" t="s">
        <v>53</v>
      </c>
      <c r="C7" s="12" t="s">
        <v>24</v>
      </c>
      <c r="D7" s="12" t="s">
        <v>54</v>
      </c>
      <c r="E7" s="12" t="s">
        <v>25</v>
      </c>
      <c r="F7" s="12" t="s">
        <v>55</v>
      </c>
      <c r="G7" s="12" t="s">
        <v>25</v>
      </c>
      <c r="H7" s="12" t="s">
        <v>56</v>
      </c>
      <c r="I7" s="12" t="s">
        <v>57</v>
      </c>
      <c r="J7" s="12" t="s">
        <v>25</v>
      </c>
      <c r="K7" s="12" t="s">
        <v>25</v>
      </c>
    </row>
    <row r="8" spans="1:11" ht="12.75">
      <c r="A8" s="72"/>
      <c r="B8" s="72"/>
      <c r="C8" s="13">
        <v>1</v>
      </c>
      <c r="D8" s="13">
        <v>2</v>
      </c>
      <c r="E8" s="14" t="s">
        <v>26</v>
      </c>
      <c r="F8" s="13">
        <v>3</v>
      </c>
      <c r="G8" s="14" t="s">
        <v>27</v>
      </c>
      <c r="H8" s="13">
        <v>4</v>
      </c>
      <c r="I8" s="14">
        <v>5</v>
      </c>
      <c r="J8" s="14" t="s">
        <v>58</v>
      </c>
      <c r="K8" s="14" t="s">
        <v>59</v>
      </c>
    </row>
    <row r="9" spans="1:11" s="7" customFormat="1" ht="12.75">
      <c r="A9" s="15">
        <v>6</v>
      </c>
      <c r="B9" s="15" t="s">
        <v>3</v>
      </c>
      <c r="C9" s="26">
        <f>SUM(C10,C11,C12,C13,C14,C15,C16,C17,C18)</f>
        <v>18058461</v>
      </c>
      <c r="D9" s="26">
        <f>SUM(D10,D11,D12,D13,D14,D15,D16,D17,D18)</f>
        <v>16075823.29</v>
      </c>
      <c r="E9" s="27">
        <f aca="true" t="shared" si="0" ref="E9:E28">IF(C9=0,0,D9/C9)</f>
        <v>0.8902100400471556</v>
      </c>
      <c r="F9" s="26">
        <f>SUM(F10,F11,F12,F13,F14,F15,F16,F17,F18)</f>
        <v>8671959.809999999</v>
      </c>
      <c r="G9" s="27">
        <f aca="true" t="shared" si="1" ref="G9:G28">IF(C9=0,0,F9/C9)</f>
        <v>0.4802158838452512</v>
      </c>
      <c r="H9" s="26">
        <f>SUM(H10,H11,H12,H13,H14,H15,H16,H17,H18)</f>
        <v>8016439.17</v>
      </c>
      <c r="I9" s="26">
        <f>SUM(I10,I11,I12,I13,I14,I15,I16,I17,I18)</f>
        <v>7709943.99</v>
      </c>
      <c r="J9" s="27">
        <f aca="true" t="shared" si="2" ref="J9:J28">IF(C9=0,0,I9/C9)</f>
        <v>0.4269435800758437</v>
      </c>
      <c r="K9" s="27">
        <f aca="true" t="shared" si="3" ref="K9:K28">IF(F9=0,0,I9/F9)</f>
        <v>0.8890659273016167</v>
      </c>
    </row>
    <row r="10" spans="1:11" ht="22.5">
      <c r="A10" s="11">
        <v>60</v>
      </c>
      <c r="B10" s="11" t="s">
        <v>2</v>
      </c>
      <c r="C10" s="28">
        <v>6981670</v>
      </c>
      <c r="D10" s="28">
        <v>6860173.58</v>
      </c>
      <c r="E10" s="27">
        <f t="shared" si="0"/>
        <v>0.9825977996668419</v>
      </c>
      <c r="F10" s="28">
        <v>4071652.83</v>
      </c>
      <c r="G10" s="27">
        <f t="shared" si="1"/>
        <v>0.583191819435751</v>
      </c>
      <c r="H10" s="29">
        <v>4062431.57</v>
      </c>
      <c r="I10" s="29">
        <v>3924741.38</v>
      </c>
      <c r="J10" s="27">
        <f t="shared" si="2"/>
        <v>0.5621493682743527</v>
      </c>
      <c r="K10" s="27">
        <f t="shared" si="3"/>
        <v>0.9639184733733794</v>
      </c>
    </row>
    <row r="11" spans="1:11" ht="22.5">
      <c r="A11" s="11">
        <v>61</v>
      </c>
      <c r="B11" s="11" t="s">
        <v>103</v>
      </c>
      <c r="C11" s="28">
        <v>1504432</v>
      </c>
      <c r="D11" s="28">
        <v>1323454.67</v>
      </c>
      <c r="E11" s="27">
        <f t="shared" si="0"/>
        <v>0.8797038815978389</v>
      </c>
      <c r="F11" s="28">
        <v>686714.52</v>
      </c>
      <c r="G11" s="27">
        <f t="shared" si="1"/>
        <v>0.4564609899284248</v>
      </c>
      <c r="H11" s="29">
        <v>661226.12</v>
      </c>
      <c r="I11" s="29">
        <v>609897.43</v>
      </c>
      <c r="J11" s="27">
        <f t="shared" si="2"/>
        <v>0.40540046343071673</v>
      </c>
      <c r="K11" s="27">
        <f t="shared" si="3"/>
        <v>0.888138247025853</v>
      </c>
    </row>
    <row r="12" spans="1:11" ht="12.75">
      <c r="A12" s="11">
        <v>62</v>
      </c>
      <c r="B12" s="11" t="s">
        <v>4</v>
      </c>
      <c r="C12" s="28">
        <v>2097221</v>
      </c>
      <c r="D12" s="28">
        <v>1835474.85</v>
      </c>
      <c r="E12" s="27">
        <f t="shared" si="0"/>
        <v>0.8751938160069922</v>
      </c>
      <c r="F12" s="28">
        <v>985043.14</v>
      </c>
      <c r="G12" s="27">
        <f t="shared" si="1"/>
        <v>0.46968971796486875</v>
      </c>
      <c r="H12" s="29">
        <v>951540.79</v>
      </c>
      <c r="I12" s="29">
        <v>871865.04</v>
      </c>
      <c r="J12" s="27">
        <f t="shared" si="2"/>
        <v>0.4157239699583401</v>
      </c>
      <c r="K12" s="27">
        <f t="shared" si="3"/>
        <v>0.8851034077553193</v>
      </c>
    </row>
    <row r="13" spans="1:11" ht="12.75">
      <c r="A13" s="11">
        <v>63</v>
      </c>
      <c r="B13" s="11" t="s">
        <v>5</v>
      </c>
      <c r="C13" s="28">
        <v>106200</v>
      </c>
      <c r="D13" s="28">
        <v>24800</v>
      </c>
      <c r="E13" s="27">
        <f t="shared" si="0"/>
        <v>0.2335216572504708</v>
      </c>
      <c r="F13" s="28">
        <v>4893.51</v>
      </c>
      <c r="G13" s="27">
        <f t="shared" si="1"/>
        <v>0.046078248587570626</v>
      </c>
      <c r="H13" s="29">
        <v>4893.51</v>
      </c>
      <c r="I13" s="29">
        <v>4698.51</v>
      </c>
      <c r="J13" s="27">
        <f t="shared" si="2"/>
        <v>0.04424209039548023</v>
      </c>
      <c r="K13" s="27">
        <f t="shared" si="3"/>
        <v>0.9601513024393533</v>
      </c>
    </row>
    <row r="14" spans="1:11" ht="12.75">
      <c r="A14" s="11">
        <v>64</v>
      </c>
      <c r="B14" s="11" t="s">
        <v>6</v>
      </c>
      <c r="C14" s="28">
        <v>531760</v>
      </c>
      <c r="D14" s="28">
        <v>273744.11</v>
      </c>
      <c r="E14" s="27">
        <f t="shared" si="0"/>
        <v>0.5147888333082593</v>
      </c>
      <c r="F14" s="28">
        <v>114889.58</v>
      </c>
      <c r="G14" s="27">
        <f t="shared" si="1"/>
        <v>0.216055325710847</v>
      </c>
      <c r="H14" s="29">
        <v>100270.92</v>
      </c>
      <c r="I14" s="29">
        <v>99237.15</v>
      </c>
      <c r="J14" s="27">
        <f t="shared" si="2"/>
        <v>0.1866201857981044</v>
      </c>
      <c r="K14" s="27">
        <f t="shared" si="3"/>
        <v>0.863761100005762</v>
      </c>
    </row>
    <row r="15" spans="1:11" ht="33.75">
      <c r="A15" s="11">
        <v>65</v>
      </c>
      <c r="B15" s="11" t="s">
        <v>7</v>
      </c>
      <c r="C15" s="28">
        <v>706981</v>
      </c>
      <c r="D15" s="28">
        <v>701995</v>
      </c>
      <c r="E15" s="27">
        <f t="shared" si="0"/>
        <v>0.9929474766648608</v>
      </c>
      <c r="F15" s="28">
        <v>536310.79</v>
      </c>
      <c r="G15" s="27">
        <f t="shared" si="1"/>
        <v>0.7585929324833341</v>
      </c>
      <c r="H15" s="29">
        <v>536310.79</v>
      </c>
      <c r="I15" s="29">
        <v>536310.79</v>
      </c>
      <c r="J15" s="27">
        <f t="shared" si="2"/>
        <v>0.7585929324833341</v>
      </c>
      <c r="K15" s="27">
        <f t="shared" si="3"/>
        <v>1</v>
      </c>
    </row>
    <row r="16" spans="1:11" ht="22.5">
      <c r="A16" s="11">
        <v>66</v>
      </c>
      <c r="B16" s="11" t="s">
        <v>8</v>
      </c>
      <c r="C16" s="28">
        <v>1546848</v>
      </c>
      <c r="D16" s="28">
        <v>1438651.29</v>
      </c>
      <c r="E16" s="27">
        <f t="shared" si="0"/>
        <v>0.9300534312356482</v>
      </c>
      <c r="F16" s="28">
        <v>244585.09</v>
      </c>
      <c r="G16" s="27">
        <f t="shared" si="1"/>
        <v>0.15811837362171333</v>
      </c>
      <c r="H16" s="29">
        <v>209797.54</v>
      </c>
      <c r="I16" s="29">
        <v>208424.29</v>
      </c>
      <c r="J16" s="27">
        <f t="shared" si="2"/>
        <v>0.13474128679740996</v>
      </c>
      <c r="K16" s="27">
        <f t="shared" si="3"/>
        <v>0.8521545201303972</v>
      </c>
    </row>
    <row r="17" spans="1:11" ht="22.5">
      <c r="A17" s="11">
        <v>67</v>
      </c>
      <c r="B17" s="11" t="s">
        <v>9</v>
      </c>
      <c r="C17" s="28">
        <v>4161459</v>
      </c>
      <c r="D17" s="28">
        <v>3198639.79</v>
      </c>
      <c r="E17" s="27">
        <f t="shared" si="0"/>
        <v>0.7686342193927659</v>
      </c>
      <c r="F17" s="28">
        <v>1674456.37</v>
      </c>
      <c r="G17" s="27">
        <f t="shared" si="1"/>
        <v>0.40237242995785855</v>
      </c>
      <c r="H17" s="29">
        <v>1136553.95</v>
      </c>
      <c r="I17" s="29">
        <v>1101355.42</v>
      </c>
      <c r="J17" s="27">
        <f t="shared" si="2"/>
        <v>0.26465607855321893</v>
      </c>
      <c r="K17" s="27">
        <f t="shared" si="3"/>
        <v>0.6577390965403296</v>
      </c>
    </row>
    <row r="18" spans="1:11" ht="12.75">
      <c r="A18" s="11">
        <v>68</v>
      </c>
      <c r="B18" s="11" t="s">
        <v>10</v>
      </c>
      <c r="C18" s="28">
        <v>421890</v>
      </c>
      <c r="D18" s="28">
        <v>418890</v>
      </c>
      <c r="E18" s="27">
        <f t="shared" si="0"/>
        <v>0.9928891417194056</v>
      </c>
      <c r="F18" s="28">
        <v>353413.98</v>
      </c>
      <c r="G18" s="27">
        <f t="shared" si="1"/>
        <v>0.8376922420536158</v>
      </c>
      <c r="H18" s="29">
        <v>353413.98</v>
      </c>
      <c r="I18" s="29">
        <v>353413.98</v>
      </c>
      <c r="J18" s="27">
        <f t="shared" si="2"/>
        <v>0.8376922420536158</v>
      </c>
      <c r="K18" s="27">
        <f t="shared" si="3"/>
        <v>1</v>
      </c>
    </row>
    <row r="19" spans="1:11" s="7" customFormat="1" ht="12.75">
      <c r="A19" s="15">
        <v>7</v>
      </c>
      <c r="B19" s="15" t="s">
        <v>11</v>
      </c>
      <c r="C19" s="26">
        <f>SUM(C20,C21,C22,C23)</f>
        <v>35004639.43</v>
      </c>
      <c r="D19" s="26">
        <f>SUM(D20,D21,D22,D23)</f>
        <v>24056065.04</v>
      </c>
      <c r="E19" s="27">
        <f t="shared" si="0"/>
        <v>0.6872250487854832</v>
      </c>
      <c r="F19" s="26">
        <f>SUM(F20,F21,F22,F23)</f>
        <v>5686909.92</v>
      </c>
      <c r="G19" s="27">
        <f t="shared" si="1"/>
        <v>0.16246160545010932</v>
      </c>
      <c r="H19" s="26">
        <f>SUM(H20,H21,H22,H23)</f>
        <v>5437099.24</v>
      </c>
      <c r="I19" s="26">
        <f>SUM(I20,I21,I22,I23)</f>
        <v>5248941.4399999995</v>
      </c>
      <c r="J19" s="27">
        <f t="shared" si="2"/>
        <v>0.14994987880096555</v>
      </c>
      <c r="K19" s="27">
        <f t="shared" si="3"/>
        <v>0.9229865627975341</v>
      </c>
    </row>
    <row r="20" spans="1:11" ht="33.75">
      <c r="A20" s="11">
        <v>71</v>
      </c>
      <c r="B20" s="11" t="s">
        <v>12</v>
      </c>
      <c r="C20" s="28">
        <v>1321688</v>
      </c>
      <c r="D20" s="28">
        <v>1136401.95</v>
      </c>
      <c r="E20" s="27">
        <f t="shared" si="0"/>
        <v>0.8598110522301784</v>
      </c>
      <c r="F20" s="28">
        <v>225177.49</v>
      </c>
      <c r="G20" s="27">
        <f t="shared" si="1"/>
        <v>0.17037113902827292</v>
      </c>
      <c r="H20" s="29">
        <v>225177.49</v>
      </c>
      <c r="I20" s="29">
        <v>225177.49</v>
      </c>
      <c r="J20" s="27">
        <f t="shared" si="2"/>
        <v>0.17037113902827292</v>
      </c>
      <c r="K20" s="27">
        <f t="shared" si="3"/>
        <v>1</v>
      </c>
    </row>
    <row r="21" spans="1:11" ht="12.75">
      <c r="A21" s="11">
        <v>73</v>
      </c>
      <c r="B21" s="11" t="s">
        <v>13</v>
      </c>
      <c r="C21" s="28">
        <v>27247585.67</v>
      </c>
      <c r="D21" s="28">
        <v>22709700.36</v>
      </c>
      <c r="E21" s="27">
        <f t="shared" si="0"/>
        <v>0.8334573431584332</v>
      </c>
      <c r="F21" s="28">
        <v>5429755.75</v>
      </c>
      <c r="G21" s="27">
        <f t="shared" si="1"/>
        <v>0.19927474733947684</v>
      </c>
      <c r="H21" s="29">
        <v>5179945.07</v>
      </c>
      <c r="I21" s="29">
        <v>4991787.27</v>
      </c>
      <c r="J21" s="27">
        <f t="shared" si="2"/>
        <v>0.18320108542666338</v>
      </c>
      <c r="K21" s="27">
        <f t="shared" si="3"/>
        <v>0.9193391931119552</v>
      </c>
    </row>
    <row r="22" spans="1:11" ht="33.75">
      <c r="A22" s="11">
        <v>74</v>
      </c>
      <c r="B22" s="11" t="s">
        <v>60</v>
      </c>
      <c r="C22" s="28">
        <v>6435365.76</v>
      </c>
      <c r="D22" s="28">
        <v>209962.73</v>
      </c>
      <c r="E22" s="27">
        <f t="shared" si="0"/>
        <v>0.0326263864138159</v>
      </c>
      <c r="F22" s="28">
        <v>31976.68</v>
      </c>
      <c r="G22" s="27">
        <f t="shared" si="1"/>
        <v>0.004968898613153575</v>
      </c>
      <c r="H22" s="29">
        <v>31976.68</v>
      </c>
      <c r="I22" s="29">
        <v>31976.68</v>
      </c>
      <c r="J22" s="27">
        <f t="shared" si="2"/>
        <v>0.004968898613153575</v>
      </c>
      <c r="K22" s="27">
        <f t="shared" si="3"/>
        <v>1</v>
      </c>
    </row>
    <row r="23" spans="1:11" ht="33.75">
      <c r="A23" s="11">
        <v>75</v>
      </c>
      <c r="B23" s="11" t="s">
        <v>14</v>
      </c>
      <c r="C23" s="28">
        <v>0</v>
      </c>
      <c r="D23" s="28">
        <v>0</v>
      </c>
      <c r="E23" s="27">
        <f t="shared" si="0"/>
        <v>0</v>
      </c>
      <c r="F23" s="28">
        <v>0</v>
      </c>
      <c r="G23" s="27">
        <f t="shared" si="1"/>
        <v>0</v>
      </c>
      <c r="H23" s="29">
        <v>0</v>
      </c>
      <c r="I23" s="29">
        <v>0</v>
      </c>
      <c r="J23" s="27">
        <f t="shared" si="2"/>
        <v>0</v>
      </c>
      <c r="K23" s="27">
        <f t="shared" si="3"/>
        <v>0</v>
      </c>
    </row>
    <row r="24" spans="1:11" s="7" customFormat="1" ht="33.75">
      <c r="A24" s="15">
        <v>8</v>
      </c>
      <c r="B24" s="15" t="s">
        <v>61</v>
      </c>
      <c r="C24" s="26">
        <f>SUM(C25,C26,C28,C27)</f>
        <v>15508460.52</v>
      </c>
      <c r="D24" s="26">
        <f>SUM(D25,D26,D28,D27)</f>
        <v>4352167.09</v>
      </c>
      <c r="E24" s="27">
        <f t="shared" si="0"/>
        <v>0.2806317934902284</v>
      </c>
      <c r="F24" s="26">
        <f>SUM(F25,F26,F28,F27)</f>
        <v>3582784.45</v>
      </c>
      <c r="G24" s="27">
        <f t="shared" si="1"/>
        <v>0.23102128321373838</v>
      </c>
      <c r="H24" s="26">
        <f>SUM(H25,H26,H28,H27)</f>
        <v>2835156.47</v>
      </c>
      <c r="I24" s="26">
        <f>SUM(I25,I26,I28,I27)</f>
        <v>2823318.99</v>
      </c>
      <c r="J24" s="27">
        <f t="shared" si="2"/>
        <v>0.18205024195399636</v>
      </c>
      <c r="K24" s="27">
        <f t="shared" si="3"/>
        <v>0.7880236808552633</v>
      </c>
    </row>
    <row r="25" spans="1:11" ht="12.75">
      <c r="A25" s="11">
        <v>81</v>
      </c>
      <c r="B25" s="11" t="s">
        <v>15</v>
      </c>
      <c r="C25" s="28">
        <v>2108395</v>
      </c>
      <c r="D25" s="28">
        <v>2108395</v>
      </c>
      <c r="E25" s="27">
        <f t="shared" si="0"/>
        <v>1</v>
      </c>
      <c r="F25" s="28">
        <v>1639009.86</v>
      </c>
      <c r="G25" s="27">
        <f t="shared" si="1"/>
        <v>0.7773732436284473</v>
      </c>
      <c r="H25" s="29">
        <v>891381.88</v>
      </c>
      <c r="I25" s="29">
        <v>879946.14</v>
      </c>
      <c r="J25" s="27">
        <f t="shared" si="2"/>
        <v>0.417353550923807</v>
      </c>
      <c r="K25" s="27">
        <f t="shared" si="3"/>
        <v>0.5368766604003224</v>
      </c>
    </row>
    <row r="26" spans="1:11" ht="12.75">
      <c r="A26" s="11">
        <v>82</v>
      </c>
      <c r="B26" s="11" t="s">
        <v>16</v>
      </c>
      <c r="C26" s="28">
        <v>4443418.26</v>
      </c>
      <c r="D26" s="28">
        <v>2243772.09</v>
      </c>
      <c r="E26" s="27">
        <f t="shared" si="0"/>
        <v>0.5049653124484392</v>
      </c>
      <c r="F26" s="28">
        <v>1943774.59</v>
      </c>
      <c r="G26" s="27">
        <f t="shared" si="1"/>
        <v>0.43745028630277993</v>
      </c>
      <c r="H26" s="29">
        <v>1943774.59</v>
      </c>
      <c r="I26" s="29">
        <v>1943372.85</v>
      </c>
      <c r="J26" s="27">
        <f t="shared" si="2"/>
        <v>0.43735987392733094</v>
      </c>
      <c r="K26" s="27">
        <f t="shared" si="3"/>
        <v>0.9997933196564731</v>
      </c>
    </row>
    <row r="27" spans="1:11" ht="33.75">
      <c r="A27" s="11">
        <v>83</v>
      </c>
      <c r="B27" s="11" t="s">
        <v>104</v>
      </c>
      <c r="C27" s="28">
        <v>0</v>
      </c>
      <c r="D27" s="28">
        <v>0</v>
      </c>
      <c r="E27" s="27">
        <f t="shared" si="0"/>
        <v>0</v>
      </c>
      <c r="F27" s="28">
        <v>0</v>
      </c>
      <c r="G27" s="27">
        <f t="shared" si="1"/>
        <v>0</v>
      </c>
      <c r="H27" s="29">
        <v>0</v>
      </c>
      <c r="I27" s="29">
        <v>0</v>
      </c>
      <c r="J27" s="27">
        <f t="shared" si="2"/>
        <v>0</v>
      </c>
      <c r="K27" s="27">
        <f t="shared" si="3"/>
        <v>0</v>
      </c>
    </row>
    <row r="28" spans="1:11" ht="12.75">
      <c r="A28" s="11">
        <v>85</v>
      </c>
      <c r="B28" s="11" t="s">
        <v>17</v>
      </c>
      <c r="C28" s="28">
        <v>8956647.26</v>
      </c>
      <c r="D28" s="28">
        <v>0</v>
      </c>
      <c r="E28" s="27">
        <f t="shared" si="0"/>
        <v>0</v>
      </c>
      <c r="F28" s="28">
        <v>0</v>
      </c>
      <c r="G28" s="27">
        <f t="shared" si="1"/>
        <v>0</v>
      </c>
      <c r="H28" s="29">
        <v>0</v>
      </c>
      <c r="I28" s="29">
        <v>0</v>
      </c>
      <c r="J28" s="27">
        <f t="shared" si="2"/>
        <v>0</v>
      </c>
      <c r="K28" s="27">
        <f t="shared" si="3"/>
        <v>0</v>
      </c>
    </row>
    <row r="29" spans="1:11" s="7" customFormat="1" ht="12.75">
      <c r="A29" s="15">
        <v>9</v>
      </c>
      <c r="B29" s="15" t="s">
        <v>18</v>
      </c>
      <c r="C29" s="30">
        <v>406428.84</v>
      </c>
      <c r="D29" s="26"/>
      <c r="E29" s="27"/>
      <c r="F29" s="26"/>
      <c r="G29" s="27"/>
      <c r="H29" s="31"/>
      <c r="I29" s="31"/>
      <c r="J29" s="27"/>
      <c r="K29" s="27"/>
    </row>
    <row r="30" spans="1:11" ht="12.75">
      <c r="A30" s="39"/>
      <c r="B30" s="41" t="s">
        <v>62</v>
      </c>
      <c r="C30" s="32">
        <f>SUM(C9,C19,C24,C29)</f>
        <v>68977989.79</v>
      </c>
      <c r="D30" s="32">
        <f>SUM(D9,D19,D24,D29)</f>
        <v>44484055.42</v>
      </c>
      <c r="E30" s="33">
        <f>IF(C30=0,0,D30/C30)</f>
        <v>0.6449021717714514</v>
      </c>
      <c r="F30" s="37">
        <v>12446513.85</v>
      </c>
      <c r="G30" s="33">
        <f>IF(C30=0,0,F30/C30)</f>
        <v>0.18044181756952876</v>
      </c>
      <c r="H30" s="32">
        <f>SUM(H9,H19,H24)</f>
        <v>16288694.88</v>
      </c>
      <c r="I30" s="32">
        <f>SUM(I9,I19,I24)</f>
        <v>15782204.42</v>
      </c>
      <c r="J30" s="33">
        <f>IF(C30=0,0,I30/C30)</f>
        <v>0.2288005850568873</v>
      </c>
      <c r="K30" s="33">
        <f>IF(F30=0,0,I30/F30)</f>
        <v>1.2680019972018108</v>
      </c>
    </row>
  </sheetData>
  <mergeCells count="8">
    <mergeCell ref="A5:K5"/>
    <mergeCell ref="A7:A8"/>
    <mergeCell ref="B7:B8"/>
    <mergeCell ref="A6:K6"/>
    <mergeCell ref="A1:B1"/>
    <mergeCell ref="A2:B2"/>
    <mergeCell ref="A3:C3"/>
    <mergeCell ref="A4:K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6.140625" style="2" customWidth="1"/>
    <col min="2" max="2" width="42.28125" style="22" customWidth="1"/>
    <col min="3" max="3" width="13.421875" style="22" customWidth="1"/>
    <col min="4" max="4" width="12.57421875" style="22" customWidth="1"/>
    <col min="5" max="5" width="14.00390625" style="22" customWidth="1"/>
    <col min="6" max="6" width="9.7109375" style="21" customWidth="1"/>
    <col min="7" max="7" width="15.7109375" style="2" customWidth="1"/>
    <col min="8" max="8" width="9.28125" style="2" bestFit="1" customWidth="1"/>
    <col min="9" max="9" width="28.28125" style="2" customWidth="1"/>
    <col min="10" max="16384" width="9.140625" style="2" customWidth="1"/>
  </cols>
  <sheetData>
    <row r="1" spans="1:7" ht="12.75">
      <c r="A1" s="74" t="s">
        <v>21</v>
      </c>
      <c r="B1" s="74"/>
      <c r="C1" s="1"/>
      <c r="D1" s="4"/>
      <c r="E1" s="4"/>
      <c r="F1" s="19"/>
      <c r="G1" s="3"/>
    </row>
    <row r="2" spans="1:7" ht="12.75">
      <c r="A2" s="74" t="s">
        <v>101</v>
      </c>
      <c r="B2" s="74"/>
      <c r="C2" s="1"/>
      <c r="D2" s="4"/>
      <c r="E2" s="4"/>
      <c r="F2" s="19"/>
      <c r="G2" s="3"/>
    </row>
    <row r="3" spans="1:7" ht="12.75">
      <c r="A3" s="75" t="s">
        <v>102</v>
      </c>
      <c r="B3" s="76"/>
      <c r="C3" s="76"/>
      <c r="D3" s="16"/>
      <c r="E3" s="16"/>
      <c r="F3" s="20"/>
      <c r="G3" s="3"/>
    </row>
    <row r="4" spans="1:7" ht="12.75">
      <c r="A4" s="77" t="s">
        <v>63</v>
      </c>
      <c r="B4" s="77"/>
      <c r="C4" s="77"/>
      <c r="D4" s="77"/>
      <c r="E4" s="77"/>
      <c r="F4" s="77"/>
      <c r="G4" s="3"/>
    </row>
    <row r="5" spans="1:7" ht="12.75">
      <c r="A5" s="55" t="s">
        <v>109</v>
      </c>
      <c r="B5" s="55"/>
      <c r="C5" s="55"/>
      <c r="D5" s="55"/>
      <c r="E5" s="55"/>
      <c r="F5" s="55"/>
      <c r="G5" s="3"/>
    </row>
    <row r="6" spans="1:7" s="24" customFormat="1" ht="24">
      <c r="A6" s="56"/>
      <c r="B6" s="56"/>
      <c r="C6" s="57" t="s">
        <v>64</v>
      </c>
      <c r="D6" s="57" t="s">
        <v>65</v>
      </c>
      <c r="E6" s="57" t="s">
        <v>110</v>
      </c>
      <c r="F6" s="58" t="s">
        <v>66</v>
      </c>
      <c r="G6" s="23"/>
    </row>
    <row r="7" spans="1:7" s="24" customFormat="1" ht="12.75">
      <c r="A7" s="56"/>
      <c r="B7" s="56"/>
      <c r="C7" s="57"/>
      <c r="D7" s="57"/>
      <c r="E7" s="57"/>
      <c r="F7" s="58" t="s">
        <v>25</v>
      </c>
      <c r="G7" s="23"/>
    </row>
    <row r="8" spans="1:7" ht="12.75">
      <c r="A8" s="78" t="s">
        <v>67</v>
      </c>
      <c r="B8" s="78"/>
      <c r="C8" s="79">
        <v>1</v>
      </c>
      <c r="D8" s="79">
        <v>2</v>
      </c>
      <c r="E8" s="79">
        <v>3</v>
      </c>
      <c r="F8" s="80" t="s">
        <v>68</v>
      </c>
      <c r="G8" s="3"/>
    </row>
    <row r="9" spans="1:8" ht="12.75">
      <c r="A9" s="81" t="s">
        <v>69</v>
      </c>
      <c r="B9" s="82" t="s">
        <v>70</v>
      </c>
      <c r="C9" s="83">
        <f>C10+C11+C12</f>
        <v>9157679.26</v>
      </c>
      <c r="D9" s="83">
        <v>9136192.219999999</v>
      </c>
      <c r="E9" s="83">
        <f>E10+E11+E12</f>
        <v>9867761.540000003</v>
      </c>
      <c r="F9" s="49">
        <f aca="true" t="shared" si="0" ref="F9:F19">IF(D9=0,0,E9/D9)</f>
        <v>1.0800737662238027</v>
      </c>
      <c r="G9" s="3"/>
      <c r="H9" s="5"/>
    </row>
    <row r="10" spans="1:7" ht="12.75">
      <c r="A10" s="84"/>
      <c r="B10" s="85" t="s">
        <v>71</v>
      </c>
      <c r="C10" s="85">
        <v>0</v>
      </c>
      <c r="D10" s="85">
        <v>0</v>
      </c>
      <c r="E10" s="85">
        <v>0</v>
      </c>
      <c r="F10" s="49">
        <f t="shared" si="0"/>
        <v>0</v>
      </c>
      <c r="G10" s="3"/>
    </row>
    <row r="11" spans="1:7" ht="12.75">
      <c r="A11" s="81" t="s">
        <v>72</v>
      </c>
      <c r="B11" s="85" t="s">
        <v>73</v>
      </c>
      <c r="C11" s="85">
        <v>0</v>
      </c>
      <c r="D11" s="85">
        <v>0</v>
      </c>
      <c r="E11" s="85">
        <v>0</v>
      </c>
      <c r="F11" s="49">
        <f t="shared" si="0"/>
        <v>0</v>
      </c>
      <c r="G11" s="3"/>
    </row>
    <row r="12" spans="1:9" ht="12.75">
      <c r="A12" s="81" t="s">
        <v>74</v>
      </c>
      <c r="B12" s="85" t="s">
        <v>75</v>
      </c>
      <c r="C12" s="86">
        <v>9157679.26</v>
      </c>
      <c r="D12" s="86">
        <v>9136192.219999999</v>
      </c>
      <c r="E12" s="86">
        <f>'ΔΗΜΟΣ-ΠΡΟΫΠΟΛΟΓΙΣΜΟΣ ΕΣΟΔΩΝ'!D34-'ΔΗΜΟΣ-ΠΡΟΫΠΟΛΟΓΙΣΜΟΣ ΕΣΟΔΩΝ'!F34</f>
        <v>9867761.540000003</v>
      </c>
      <c r="F12" s="49">
        <f>IF(D12=0,0,E12/D12)</f>
        <v>1.0800737662238027</v>
      </c>
      <c r="G12" s="3"/>
      <c r="I12" s="9"/>
    </row>
    <row r="13" spans="1:7" ht="12.75">
      <c r="A13" s="81" t="s">
        <v>76</v>
      </c>
      <c r="B13" s="82" t="s">
        <v>77</v>
      </c>
      <c r="C13" s="83">
        <f>C14+C15</f>
        <v>9806089.149999999</v>
      </c>
      <c r="D13" s="83">
        <v>9725685.39</v>
      </c>
      <c r="E13" s="83">
        <f>E14+E15</f>
        <v>8035149.5600000005</v>
      </c>
      <c r="F13" s="49">
        <f t="shared" si="0"/>
        <v>0.8261782319487512</v>
      </c>
      <c r="G13" s="10"/>
    </row>
    <row r="14" spans="1:7" ht="12.75">
      <c r="A14" s="81" t="s">
        <v>78</v>
      </c>
      <c r="B14" s="85" t="s">
        <v>79</v>
      </c>
      <c r="C14" s="85">
        <v>16238.36</v>
      </c>
      <c r="D14" s="85">
        <v>21577.58</v>
      </c>
      <c r="E14" s="85">
        <v>20637.12</v>
      </c>
      <c r="F14" s="49">
        <f t="shared" si="0"/>
        <v>0.9564149455128887</v>
      </c>
      <c r="G14" s="10"/>
    </row>
    <row r="15" spans="1:7" ht="12.75">
      <c r="A15" s="81" t="s">
        <v>72</v>
      </c>
      <c r="B15" s="85" t="s">
        <v>80</v>
      </c>
      <c r="C15" s="85">
        <v>9789850.79</v>
      </c>
      <c r="D15" s="85">
        <v>9704107.81</v>
      </c>
      <c r="E15" s="85">
        <v>8014512.44</v>
      </c>
      <c r="F15" s="49">
        <f t="shared" si="0"/>
        <v>0.8258886439556158</v>
      </c>
      <c r="G15" s="3"/>
    </row>
    <row r="16" spans="1:7" ht="25.5">
      <c r="A16" s="81" t="s">
        <v>81</v>
      </c>
      <c r="B16" s="82" t="s">
        <v>82</v>
      </c>
      <c r="C16" s="83">
        <f>C17+C18+C19</f>
        <v>0</v>
      </c>
      <c r="D16" s="83">
        <v>0</v>
      </c>
      <c r="E16" s="83">
        <f>E17+E18+E19</f>
        <v>0</v>
      </c>
      <c r="F16" s="49">
        <f t="shared" si="0"/>
        <v>0</v>
      </c>
      <c r="G16" s="3"/>
    </row>
    <row r="17" spans="1:7" ht="12.75">
      <c r="A17" s="81" t="s">
        <v>78</v>
      </c>
      <c r="B17" s="85" t="s">
        <v>83</v>
      </c>
      <c r="C17" s="85">
        <v>0</v>
      </c>
      <c r="D17" s="85">
        <v>0</v>
      </c>
      <c r="E17" s="85">
        <v>0</v>
      </c>
      <c r="F17" s="49">
        <f t="shared" si="0"/>
        <v>0</v>
      </c>
      <c r="G17" s="3"/>
    </row>
    <row r="18" spans="1:7" ht="12.75">
      <c r="A18" s="81" t="s">
        <v>72</v>
      </c>
      <c r="B18" s="85" t="s">
        <v>84</v>
      </c>
      <c r="C18" s="85">
        <v>0</v>
      </c>
      <c r="D18" s="85">
        <v>0</v>
      </c>
      <c r="E18" s="85">
        <v>0</v>
      </c>
      <c r="F18" s="49">
        <f t="shared" si="0"/>
        <v>0</v>
      </c>
      <c r="G18" s="3"/>
    </row>
    <row r="19" spans="1:7" ht="25.5">
      <c r="A19" s="81" t="s">
        <v>74</v>
      </c>
      <c r="B19" s="85" t="s">
        <v>85</v>
      </c>
      <c r="C19" s="85">
        <v>0</v>
      </c>
      <c r="D19" s="85">
        <v>0</v>
      </c>
      <c r="E19" s="85">
        <v>0</v>
      </c>
      <c r="F19" s="49">
        <f t="shared" si="0"/>
        <v>0</v>
      </c>
      <c r="G19" s="3"/>
    </row>
    <row r="20" spans="1:7" ht="12.75">
      <c r="A20" s="87"/>
      <c r="B20" s="87"/>
      <c r="C20" s="87"/>
      <c r="D20" s="87"/>
      <c r="E20" s="87"/>
      <c r="F20" s="87"/>
      <c r="G20" s="3"/>
    </row>
    <row r="21" spans="1:7" ht="12.75">
      <c r="A21" s="88" t="s">
        <v>86</v>
      </c>
      <c r="B21" s="88"/>
      <c r="C21" s="89">
        <v>1</v>
      </c>
      <c r="D21" s="89">
        <v>2</v>
      </c>
      <c r="E21" s="89">
        <v>3</v>
      </c>
      <c r="F21" s="80" t="s">
        <v>68</v>
      </c>
      <c r="G21" s="3"/>
    </row>
    <row r="22" spans="1:7" ht="12.75">
      <c r="A22" s="81" t="s">
        <v>69</v>
      </c>
      <c r="B22" s="82" t="s">
        <v>87</v>
      </c>
      <c r="C22" s="83">
        <f>C23+C24</f>
        <v>1525462.16</v>
      </c>
      <c r="D22" s="83">
        <v>1193155.2</v>
      </c>
      <c r="E22" s="83">
        <f>E23+E24</f>
        <v>1026688.31</v>
      </c>
      <c r="F22" s="49">
        <f aca="true" t="shared" si="1" ref="F22:F33">IF(D22=0,0,E22/D22)</f>
        <v>0.860481779738294</v>
      </c>
      <c r="G22" s="3"/>
    </row>
    <row r="23" spans="1:7" ht="25.5">
      <c r="A23" s="81" t="s">
        <v>78</v>
      </c>
      <c r="B23" s="85" t="s">
        <v>88</v>
      </c>
      <c r="C23" s="85">
        <v>1525462.16</v>
      </c>
      <c r="D23" s="85">
        <v>1193155.2</v>
      </c>
      <c r="E23" s="85">
        <v>1026688.31</v>
      </c>
      <c r="F23" s="49">
        <f t="shared" si="1"/>
        <v>0.860481779738294</v>
      </c>
      <c r="G23" s="3"/>
    </row>
    <row r="24" spans="1:7" ht="12.75">
      <c r="A24" s="81" t="s">
        <v>72</v>
      </c>
      <c r="B24" s="85" t="s">
        <v>89</v>
      </c>
      <c r="C24" s="85">
        <v>0</v>
      </c>
      <c r="D24" s="85">
        <v>0</v>
      </c>
      <c r="E24" s="85">
        <v>0</v>
      </c>
      <c r="F24" s="49">
        <f t="shared" si="1"/>
        <v>0</v>
      </c>
      <c r="G24" s="3"/>
    </row>
    <row r="25" spans="1:7" ht="12.75">
      <c r="A25" s="81" t="s">
        <v>76</v>
      </c>
      <c r="B25" s="82" t="s">
        <v>90</v>
      </c>
      <c r="C25" s="83">
        <f>SUM(C26:C29)</f>
        <v>2331469.34</v>
      </c>
      <c r="D25" s="83">
        <v>2634819.07</v>
      </c>
      <c r="E25" s="83">
        <f>SUM(E26:E29)</f>
        <v>2159449.7600000002</v>
      </c>
      <c r="F25" s="49">
        <f t="shared" si="1"/>
        <v>0.8195818014934894</v>
      </c>
      <c r="G25" s="25"/>
    </row>
    <row r="26" spans="1:7" ht="12.75">
      <c r="A26" s="81" t="s">
        <v>78</v>
      </c>
      <c r="B26" s="85" t="s">
        <v>91</v>
      </c>
      <c r="C26" s="85">
        <v>2004971.47</v>
      </c>
      <c r="D26" s="85">
        <v>2578267.91</v>
      </c>
      <c r="E26" s="85">
        <f>1743150.61+180330.78</f>
        <v>1923481.3900000001</v>
      </c>
      <c r="F26" s="49">
        <f t="shared" si="1"/>
        <v>0.7460362759586144</v>
      </c>
      <c r="G26" s="10"/>
    </row>
    <row r="27" spans="1:9" ht="12.75">
      <c r="A27" s="81" t="s">
        <v>74</v>
      </c>
      <c r="B27" s="85" t="s">
        <v>92</v>
      </c>
      <c r="C27" s="85">
        <v>33816.97</v>
      </c>
      <c r="D27" s="85"/>
      <c r="E27" s="85">
        <v>70291.21</v>
      </c>
      <c r="F27" s="49">
        <f t="shared" si="1"/>
        <v>0</v>
      </c>
      <c r="G27" s="10"/>
      <c r="I27" s="5"/>
    </row>
    <row r="28" spans="1:7" ht="12.75">
      <c r="A28" s="81" t="s">
        <v>93</v>
      </c>
      <c r="B28" s="85" t="s">
        <v>94</v>
      </c>
      <c r="C28" s="85">
        <v>80812.89</v>
      </c>
      <c r="D28" s="85"/>
      <c r="E28" s="85"/>
      <c r="F28" s="49">
        <f t="shared" si="1"/>
        <v>0</v>
      </c>
      <c r="G28" s="3"/>
    </row>
    <row r="29" spans="1:7" ht="12.75">
      <c r="A29" s="81" t="s">
        <v>95</v>
      </c>
      <c r="B29" s="85" t="s">
        <v>96</v>
      </c>
      <c r="C29" s="85">
        <v>211868.01</v>
      </c>
      <c r="D29" s="85">
        <v>56551.16</v>
      </c>
      <c r="E29" s="85">
        <f>9919.95+155757.21</f>
        <v>165677.16</v>
      </c>
      <c r="F29" s="49">
        <f t="shared" si="1"/>
        <v>2.929686322968441</v>
      </c>
      <c r="G29" s="3"/>
    </row>
    <row r="30" spans="1:7" ht="25.5">
      <c r="A30" s="81" t="s">
        <v>81</v>
      </c>
      <c r="B30" s="82" t="s">
        <v>97</v>
      </c>
      <c r="C30" s="83">
        <f>C31+C32+C33</f>
        <v>0</v>
      </c>
      <c r="D30" s="83">
        <v>0</v>
      </c>
      <c r="E30" s="83">
        <f>E31+E32+E33</f>
        <v>0</v>
      </c>
      <c r="F30" s="49">
        <f t="shared" si="1"/>
        <v>0</v>
      </c>
      <c r="G30" s="3"/>
    </row>
    <row r="31" spans="1:7" ht="12.75">
      <c r="A31" s="81" t="s">
        <v>78</v>
      </c>
      <c r="B31" s="85" t="s">
        <v>98</v>
      </c>
      <c r="C31" s="85">
        <v>0</v>
      </c>
      <c r="D31" s="85">
        <v>0</v>
      </c>
      <c r="E31" s="85">
        <v>0</v>
      </c>
      <c r="F31" s="49">
        <f t="shared" si="1"/>
        <v>0</v>
      </c>
      <c r="G31" s="3"/>
    </row>
    <row r="32" spans="1:7" ht="12.75">
      <c r="A32" s="84" t="s">
        <v>72</v>
      </c>
      <c r="B32" s="85" t="s">
        <v>99</v>
      </c>
      <c r="C32" s="85">
        <v>0</v>
      </c>
      <c r="D32" s="85">
        <v>0</v>
      </c>
      <c r="E32" s="85">
        <v>0</v>
      </c>
      <c r="F32" s="49">
        <f t="shared" si="1"/>
        <v>0</v>
      </c>
      <c r="G32" s="3"/>
    </row>
    <row r="33" spans="1:7" ht="12.75">
      <c r="A33" s="84" t="s">
        <v>74</v>
      </c>
      <c r="B33" s="85" t="s">
        <v>100</v>
      </c>
      <c r="C33" s="85">
        <v>0</v>
      </c>
      <c r="D33" s="85">
        <v>0</v>
      </c>
      <c r="E33" s="85">
        <v>0</v>
      </c>
      <c r="F33" s="49">
        <f t="shared" si="1"/>
        <v>0</v>
      </c>
      <c r="G33" s="3"/>
    </row>
    <row r="34" spans="1:7" ht="12.75">
      <c r="A34" s="3"/>
      <c r="B34" s="16"/>
      <c r="C34" s="16"/>
      <c r="D34" s="16"/>
      <c r="E34" s="16"/>
      <c r="F34" s="20"/>
      <c r="G34" s="3"/>
    </row>
    <row r="36" ht="12.75"/>
    <row r="37" ht="12.75"/>
    <row r="38" ht="12.75"/>
    <row r="41" ht="12.75"/>
  </sheetData>
  <mergeCells count="12">
    <mergeCell ref="A20:F20"/>
    <mergeCell ref="A21:B21"/>
    <mergeCell ref="A4:F4"/>
    <mergeCell ref="A5:F5"/>
    <mergeCell ref="A6:B7"/>
    <mergeCell ref="C6:C7"/>
    <mergeCell ref="D6:D7"/>
    <mergeCell ref="E6:E7"/>
    <mergeCell ref="A1:B1"/>
    <mergeCell ref="A2:B2"/>
    <mergeCell ref="A3:C3"/>
    <mergeCell ref="A8:B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0c135</cp:lastModifiedBy>
  <cp:lastPrinted>2015-10-09T11:31:06Z</cp:lastPrinted>
  <dcterms:created xsi:type="dcterms:W3CDTF">1996-10-14T23:33:28Z</dcterms:created>
  <dcterms:modified xsi:type="dcterms:W3CDTF">2015-10-09T11:41:07Z</dcterms:modified>
  <cp:category/>
  <cp:version/>
  <cp:contentType/>
  <cp:contentStatus/>
</cp:coreProperties>
</file>